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55" windowHeight="79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list'!$G$2</definedName>
    <definedName name="MJ">'Krycí list'!$G$5</definedName>
    <definedName name="Mont">Rekapitulace!$H$10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Položky!$A$1:$G$72</definedName>
    <definedName name="_xlnm.Print_Area" localSheetId="1">Rekapitulace!$A$1:$I$24</definedName>
    <definedName name="PocetMJ">'Krycí list'!$G$6</definedName>
    <definedName name="Poznamka">'Krycí list'!$B$37</definedName>
    <definedName name="Projektant">'Krycí list'!$C$8</definedName>
    <definedName name="PSV">Rekapitulace!$F$10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70" i="3"/>
  <c r="BD70"/>
  <c r="BC70"/>
  <c r="BB70"/>
  <c r="BA70"/>
  <c r="G70"/>
  <c r="BE63"/>
  <c r="BD63"/>
  <c r="BC63"/>
  <c r="BB63"/>
  <c r="BA63"/>
  <c r="G63"/>
  <c r="BE61"/>
  <c r="BD61"/>
  <c r="BC61"/>
  <c r="BB61"/>
  <c r="BA61"/>
  <c r="G61"/>
  <c r="BE60"/>
  <c r="BD60"/>
  <c r="BC60"/>
  <c r="BB60"/>
  <c r="BA60"/>
  <c r="G60"/>
  <c r="BE53"/>
  <c r="BD53"/>
  <c r="BC53"/>
  <c r="BB53"/>
  <c r="BA53"/>
  <c r="G53"/>
  <c r="BE52"/>
  <c r="BC52"/>
  <c r="BB52"/>
  <c r="BA52"/>
  <c r="G52"/>
  <c r="BD52" s="1"/>
  <c r="BE49"/>
  <c r="BC49"/>
  <c r="BB49"/>
  <c r="BA49"/>
  <c r="G49"/>
  <c r="BD49" s="1"/>
  <c r="BE47"/>
  <c r="BC47"/>
  <c r="BB47"/>
  <c r="BA47"/>
  <c r="G47"/>
  <c r="BD47" s="1"/>
  <c r="BE45"/>
  <c r="BC45"/>
  <c r="BB45"/>
  <c r="BA45"/>
  <c r="G45"/>
  <c r="BD45" s="1"/>
  <c r="BE42"/>
  <c r="BC42"/>
  <c r="BB42"/>
  <c r="BA42"/>
  <c r="G42"/>
  <c r="BD42" s="1"/>
  <c r="BE39"/>
  <c r="BC39"/>
  <c r="BB39"/>
  <c r="BA39"/>
  <c r="G39"/>
  <c r="BD39" s="1"/>
  <c r="BE37"/>
  <c r="BC37"/>
  <c r="BB37"/>
  <c r="BA37"/>
  <c r="G37"/>
  <c r="BD37" s="1"/>
  <c r="BE34"/>
  <c r="BC34"/>
  <c r="BB34"/>
  <c r="BA34"/>
  <c r="G34"/>
  <c r="BD34" s="1"/>
  <c r="BE29"/>
  <c r="BC29"/>
  <c r="BB29"/>
  <c r="BA29"/>
  <c r="G29"/>
  <c r="BD29" s="1"/>
  <c r="BE28"/>
  <c r="BC28"/>
  <c r="BB28"/>
  <c r="BA28"/>
  <c r="G28"/>
  <c r="BD28" s="1"/>
  <c r="BE22"/>
  <c r="BC22"/>
  <c r="BB22"/>
  <c r="BA22"/>
  <c r="G22"/>
  <c r="BD22" s="1"/>
  <c r="BE20"/>
  <c r="BC20"/>
  <c r="BB20"/>
  <c r="BA20"/>
  <c r="G20"/>
  <c r="BD20" s="1"/>
  <c r="BE17"/>
  <c r="BE72" s="1"/>
  <c r="I9" i="2" s="1"/>
  <c r="BC17" i="3"/>
  <c r="BC72" s="1"/>
  <c r="G9" i="2" s="1"/>
  <c r="BB17" i="3"/>
  <c r="BA17"/>
  <c r="BA72" s="1"/>
  <c r="E9" i="2" s="1"/>
  <c r="G17" i="3"/>
  <c r="BD17" s="1"/>
  <c r="BD72" s="1"/>
  <c r="H9" i="2" s="1"/>
  <c r="B9"/>
  <c r="A9"/>
  <c r="BB72" i="3"/>
  <c r="F9" i="2" s="1"/>
  <c r="G72" i="3"/>
  <c r="C72"/>
  <c r="BE14"/>
  <c r="BD14"/>
  <c r="BC14"/>
  <c r="BB14"/>
  <c r="G14"/>
  <c r="BA14" s="1"/>
  <c r="BA15" s="1"/>
  <c r="E8" i="2" s="1"/>
  <c r="BE12" i="3"/>
  <c r="BD12"/>
  <c r="BC12"/>
  <c r="BB12"/>
  <c r="BA12"/>
  <c r="G12"/>
  <c r="B8" i="2"/>
  <c r="A8"/>
  <c r="BE15" i="3"/>
  <c r="I8" i="2" s="1"/>
  <c r="BD15" i="3"/>
  <c r="H8" i="2" s="1"/>
  <c r="BC15" i="3"/>
  <c r="G8" i="2" s="1"/>
  <c r="BB15" i="3"/>
  <c r="F8" i="2" s="1"/>
  <c r="G15" i="3"/>
  <c r="C15"/>
  <c r="BE9"/>
  <c r="BD9"/>
  <c r="BC9"/>
  <c r="BB9"/>
  <c r="G9"/>
  <c r="BA9" s="1"/>
  <c r="BE8"/>
  <c r="BD8"/>
  <c r="BC8"/>
  <c r="BB8"/>
  <c r="G8"/>
  <c r="BA8" s="1"/>
  <c r="BA10" s="1"/>
  <c r="E7" i="2" s="1"/>
  <c r="E10" s="1"/>
  <c r="B7"/>
  <c r="A7"/>
  <c r="BE10" i="3"/>
  <c r="I7" i="2" s="1"/>
  <c r="I10" s="1"/>
  <c r="C21" i="1" s="1"/>
  <c r="BD10" i="3"/>
  <c r="H7" i="2" s="1"/>
  <c r="H10" s="1"/>
  <c r="C17" i="1" s="1"/>
  <c r="BC10" i="3"/>
  <c r="G7" i="2" s="1"/>
  <c r="G10" s="1"/>
  <c r="C18" i="1" s="1"/>
  <c r="BB10" i="3"/>
  <c r="F7" i="2" s="1"/>
  <c r="F10" s="1"/>
  <c r="C16" i="1" s="1"/>
  <c r="G10" i="3"/>
  <c r="C10"/>
  <c r="E4"/>
  <c r="C4"/>
  <c r="F3"/>
  <c r="C3"/>
  <c r="C2" i="2"/>
  <c r="C1"/>
  <c r="C33" i="1"/>
  <c r="F33" s="1"/>
  <c r="C31"/>
  <c r="C9"/>
  <c r="G7"/>
  <c r="D2"/>
  <c r="C2"/>
  <c r="C15" l="1"/>
  <c r="C19" s="1"/>
  <c r="C22" s="1"/>
  <c r="G22" i="2"/>
  <c r="I22" s="1"/>
  <c r="G21"/>
  <c r="I21" s="1"/>
  <c r="G21" i="1" s="1"/>
  <c r="G20" i="2"/>
  <c r="I20" s="1"/>
  <c r="G20" i="1" s="1"/>
  <c r="G19" i="2"/>
  <c r="I19" s="1"/>
  <c r="G19" i="1" s="1"/>
  <c r="G18" i="2"/>
  <c r="I18" s="1"/>
  <c r="G18" i="1" s="1"/>
  <c r="G17" i="2"/>
  <c r="I17" s="1"/>
  <c r="G17" i="1" s="1"/>
  <c r="G16" i="2"/>
  <c r="I16" s="1"/>
  <c r="G16" i="1" s="1"/>
  <c r="G15" i="2"/>
  <c r="I15" s="1"/>
  <c r="G15" i="1" l="1"/>
  <c r="H23" i="2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<sst xmlns="http://schemas.openxmlformats.org/spreadsheetml/2006/main" count="265" uniqueCount="174">
  <si>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</si>
  <si>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</si>
  <si>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</si>
  <si>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</si>
  <si>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</si>
  <si>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</si>
  <si>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</si>
  <si>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</si>
  <si>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</si>
  <si>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</si>
  <si>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</si>
  <si>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</si>
  <si>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</si>
  <si>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</si>
  <si>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</si>
  <si>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</si>
  <si>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</si>
  <si>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</si>
  <si>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</si>
  <si>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</si>
  <si>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</si>
  <si>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</si>
  <si>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</si>
  <si>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</si>
  <si>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</si>
  <si>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</si>
  <si>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</si>
  <si>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</si>
  <si>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</si>
  <si>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</si>
  <si>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</si>
  <si>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</si>
  <si>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</si>
  <si>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</si>
  <si>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</si>
  <si>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</si>
  <si>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</si>
  <si>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</si>
  <si>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</si>
  <si>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</si>
  <si>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</si>
  <si>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</si>
  <si>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</si>
  <si>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</si>
  <si>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</si>
  <si>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</si>
  <si>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</si>
  <si>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</si>
  <si>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</si>
  <si>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</si>
  <si>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</si>
  <si>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</si>
  <si>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</si>
  <si>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</si>
  <si>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</si>
  <si>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</si>
  <si>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</si>
  <si>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</si>
  <si>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</si>
  <si>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</si>
  <si>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</si>
  <si>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</si>
  <si>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</si>
  <si>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</si>
  <si>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</si>
  <si>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</si>
  <si>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</si>
  <si>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</si>
  <si>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</si>
  <si>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</si>
  <si>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</si>
  <si>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</si>
  <si>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</si>
  <si>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</si>
  <si>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</si>
  <si>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</si>
  <si>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</si>
  <si>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2020</t>
  </si>
  <si>
    <t>Frýdl</t>
  </si>
  <si>
    <t>38</t>
  </si>
  <si>
    <t>Sokolovna Krnov-slaboproud EZS,EPS</t>
  </si>
  <si>
    <t>110121</t>
  </si>
  <si>
    <t>Sokolovna Krnov-slaboproud EZS,EPS-celková rekonst</t>
  </si>
  <si>
    <t>64</t>
  </si>
  <si>
    <t>Výplně otvorů</t>
  </si>
  <si>
    <t>602021114RT2</t>
  </si>
  <si>
    <t>Omítka sanační soklová Baumit Sanova S, ručně tloušťka vrstvy 30 mm</t>
  </si>
  <si>
    <t>m2</t>
  </si>
  <si>
    <t>602021151RT1</t>
  </si>
  <si>
    <t>Štuk stěn sanační Baumit Sanova, ručně tloušťka vrstvy 2 mm, pro interiér</t>
  </si>
  <si>
    <t>97</t>
  </si>
  <si>
    <t>Prorážení otvorů</t>
  </si>
  <si>
    <t>971033123R00</t>
  </si>
  <si>
    <t xml:space="preserve">Vrtání otvorů, zeď cihelná, do 3 cm, hl. do 45 cm </t>
  </si>
  <si>
    <t>kus</t>
  </si>
  <si>
    <t>přechody mezi místnostmi</t>
  </si>
  <si>
    <t>979081111RT2</t>
  </si>
  <si>
    <t>Odvoz suti a vybour. hmot na skládku do 1 km kontejner 4 t</t>
  </si>
  <si>
    <t>t</t>
  </si>
  <si>
    <t>M22</t>
  </si>
  <si>
    <t>Montáž sdělovací a zabezp. techniky</t>
  </si>
  <si>
    <t>220260022R00</t>
  </si>
  <si>
    <t xml:space="preserve">Krabice KP 68 ve zdi včetně vysekání lůžka </t>
  </si>
  <si>
    <t>čidla:40</t>
  </si>
  <si>
    <t>jiné:15</t>
  </si>
  <si>
    <t>220260551R00</t>
  </si>
  <si>
    <t xml:space="preserve">Trubka PVC pod omítku, vnější průměr 20 mm </t>
  </si>
  <si>
    <t>m</t>
  </si>
  <si>
    <t>výsek drážky + uložení trubky</t>
  </si>
  <si>
    <t>220260555R00</t>
  </si>
  <si>
    <t xml:space="preserve">Trubka PVC pod omítku, vnější průměr 50 mm </t>
  </si>
  <si>
    <t>Včetně výseku a uložení ve zdi</t>
  </si>
  <si>
    <t>1NP:182</t>
  </si>
  <si>
    <t>2NP:150</t>
  </si>
  <si>
    <t>3NP:45</t>
  </si>
  <si>
    <t>4NP:40</t>
  </si>
  <si>
    <t>220271503R00</t>
  </si>
  <si>
    <t xml:space="preserve">Zapojení 3 vodičů v krabici </t>
  </si>
  <si>
    <t>220711301R00</t>
  </si>
  <si>
    <t xml:space="preserve">Montáž detektoru </t>
  </si>
  <si>
    <t>Napojení čidel</t>
  </si>
  <si>
    <t>EPS</t>
  </si>
  <si>
    <t>0</t>
  </si>
  <si>
    <t>EPS:33</t>
  </si>
  <si>
    <t>220711305R00</t>
  </si>
  <si>
    <t>Montáž infradetektoru včetně držáku včetně dodávky EZS čidla</t>
  </si>
  <si>
    <t>EZS</t>
  </si>
  <si>
    <t>DG55Dual</t>
  </si>
  <si>
    <t>220711501R00</t>
  </si>
  <si>
    <t xml:space="preserve">Montáž kabelu do 10x22 - volně - v liště, ve žlabu </t>
  </si>
  <si>
    <t>EZS,EPS</t>
  </si>
  <si>
    <t>220889999RZ1</t>
  </si>
  <si>
    <t>Zabezpečovací ústředna EZS včetně dodávky</t>
  </si>
  <si>
    <t>Ústředna+komunikátor+klávesnice+TR+panel evo192+druhá klávesnice</t>
  </si>
  <si>
    <t>EZS včetně dopravy, předání díla zaučení obsluhy, vypracování protokolu</t>
  </si>
  <si>
    <t>220890005R00</t>
  </si>
  <si>
    <t xml:space="preserve">Regulace a zkoušení napájení obv.- 1sběrnice </t>
  </si>
  <si>
    <t xml:space="preserve">Kompletní zprovoznění + přenos poplachu dle určení investora. </t>
  </si>
  <si>
    <t>222293011R00</t>
  </si>
  <si>
    <t xml:space="preserve">Kontrolní měření kabelu </t>
  </si>
  <si>
    <t>222293012R00</t>
  </si>
  <si>
    <t xml:space="preserve">Měření do protokolu </t>
  </si>
  <si>
    <t>222330111R00</t>
  </si>
  <si>
    <t xml:space="preserve">Zásuvka aut.hlásiče na omítku, na úchytné body </t>
  </si>
  <si>
    <t>EZS:7</t>
  </si>
  <si>
    <t>222330138R00</t>
  </si>
  <si>
    <t xml:space="preserve">Označení hlásiče štítkem </t>
  </si>
  <si>
    <t>341350122</t>
  </si>
  <si>
    <t>Kabel PRAFlaGuardF 2x2x0,8</t>
  </si>
  <si>
    <t>včetně prořezu</t>
  </si>
  <si>
    <t>prořez:50</t>
  </si>
  <si>
    <t>345710533</t>
  </si>
  <si>
    <t>Trubka elektroinstal. ohebná 2329/LPE-2 d 28,2 mm</t>
  </si>
  <si>
    <t>345710544</t>
  </si>
  <si>
    <t>Trubka elektroinstal. ohebná  2340/LPE-1</t>
  </si>
  <si>
    <t>37110102RZ1</t>
  </si>
  <si>
    <t>topticko kouřové čidlo EPS</t>
  </si>
  <si>
    <t>včetně patice EPS</t>
  </si>
  <si>
    <t>FDR 26B</t>
  </si>
  <si>
    <t>1NP:16</t>
  </si>
  <si>
    <t>2NP:13</t>
  </si>
  <si>
    <t>3NP:3</t>
  </si>
  <si>
    <t>4NP:1</t>
  </si>
  <si>
    <t>37421328RZ1</t>
  </si>
  <si>
    <t>Jiné malé položky</t>
  </si>
  <si>
    <t>Jiný materiál, popis aj.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</si>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</sst>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110121</v>
      </c>
      <c r="D2" s="5" t="str">
        <f>Rekapitulace!G2</f>
        <v>Sokolovna Krnov-slaboproud EZS,EPS-celková rekonst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>
        <v>2020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Rekapitulace!A15</f>
        <v>Ztížené výrobní podmínky</v>
      </c>
      <c r="E15" s="61"/>
      <c r="F15" s="62"/>
      <c r="G15" s="59">
        <f>Rekapitulace!I15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Rekapitulace!A16</f>
        <v>Oborová přirážka</v>
      </c>
      <c r="E16" s="63"/>
      <c r="F16" s="64"/>
      <c r="G16" s="59">
        <f>Rekapitulace!I16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Rekapitulace!A17</f>
        <v>Přesun stavebních kapacit</v>
      </c>
      <c r="E17" s="63"/>
      <c r="F17" s="64"/>
      <c r="G17" s="59">
        <f>Rekapitulace!I17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Rekapitulace!A18</f>
        <v>Mimostaveništní doprava</v>
      </c>
      <c r="E18" s="63"/>
      <c r="F18" s="64"/>
      <c r="G18" s="59">
        <f>Rekapitulace!I18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Rekapitulace!A19</f>
        <v>Zařízení staveniště</v>
      </c>
      <c r="E19" s="63"/>
      <c r="F19" s="64"/>
      <c r="G19" s="59">
        <f>Rekapitulace!I19</f>
        <v>0</v>
      </c>
    </row>
    <row r="20" spans="1:7" ht="15.95" customHeight="1">
      <c r="A20" s="67"/>
      <c r="B20" s="58"/>
      <c r="C20" s="59"/>
      <c r="D20" s="9" t="str">
        <f>Rekapitulace!A20</f>
        <v>Provoz investora</v>
      </c>
      <c r="E20" s="63"/>
      <c r="F20" s="64"/>
      <c r="G20" s="59">
        <f>Rekapitulace!I20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Rekapitulace!A21</f>
        <v>Kompletační činnost (IČD)</v>
      </c>
      <c r="E21" s="63"/>
      <c r="F21" s="64"/>
      <c r="G21" s="59">
        <f>Rekapitulace!I21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4"/>
  <sheetViews>
    <sheetView workbookViewId="0">
      <selection activeCell="H23" sqref="H23:I23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08" t="s">
        <v>48</v>
      </c>
      <c r="B1" s="109"/>
      <c r="C1" s="110" t="str">
        <f>CONCATENATE(cislostavby," ",nazevstavby)</f>
        <v>2020 Frýdl</v>
      </c>
      <c r="D1" s="111"/>
      <c r="E1" s="112"/>
      <c r="F1" s="111"/>
      <c r="G1" s="113" t="s">
        <v>49</v>
      </c>
      <c r="H1" s="114" t="s">
        <v>81</v>
      </c>
      <c r="I1" s="115"/>
    </row>
    <row r="2" spans="1:57" ht="13.5" thickBot="1">
      <c r="A2" s="116" t="s">
        <v>50</v>
      </c>
      <c r="B2" s="117"/>
      <c r="C2" s="118" t="str">
        <f>CONCATENATE(cisloobjektu," ",nazevobjektu)</f>
        <v>38 Sokolovna Krnov-slaboproud EZS,EPS</v>
      </c>
      <c r="D2" s="119"/>
      <c r="E2" s="120"/>
      <c r="F2" s="119"/>
      <c r="G2" s="121" t="s">
        <v>82</v>
      </c>
      <c r="H2" s="122"/>
      <c r="I2" s="123"/>
    </row>
    <row r="3" spans="1:57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31" t="str">
        <f>Položky!B7</f>
        <v>64</v>
      </c>
      <c r="B7" s="133" t="str">
        <f>Položky!C7</f>
        <v>Výplně otvorů</v>
      </c>
      <c r="C7" s="69"/>
      <c r="D7" s="134"/>
      <c r="E7" s="232">
        <f>Položky!BA10</f>
        <v>0</v>
      </c>
      <c r="F7" s="233">
        <f>Položky!BB10</f>
        <v>0</v>
      </c>
      <c r="G7" s="233">
        <f>Položky!BC10</f>
        <v>0</v>
      </c>
      <c r="H7" s="233">
        <f>Položky!BD10</f>
        <v>0</v>
      </c>
      <c r="I7" s="234">
        <f>Položky!BE10</f>
        <v>0</v>
      </c>
    </row>
    <row r="8" spans="1:57" s="37" customFormat="1">
      <c r="A8" s="231" t="str">
        <f>Položky!B11</f>
        <v>97</v>
      </c>
      <c r="B8" s="133" t="str">
        <f>Položky!C11</f>
        <v>Prorážení otvorů</v>
      </c>
      <c r="C8" s="69"/>
      <c r="D8" s="134"/>
      <c r="E8" s="232">
        <f>Položky!BA15</f>
        <v>0</v>
      </c>
      <c r="F8" s="233">
        <f>Položky!BB15</f>
        <v>0</v>
      </c>
      <c r="G8" s="233">
        <f>Položky!BC15</f>
        <v>0</v>
      </c>
      <c r="H8" s="233">
        <f>Položky!BD15</f>
        <v>0</v>
      </c>
      <c r="I8" s="234">
        <f>Položky!BE15</f>
        <v>0</v>
      </c>
    </row>
    <row r="9" spans="1:57" s="37" customFormat="1" ht="13.5" thickBot="1">
      <c r="A9" s="231" t="str">
        <f>Položky!B16</f>
        <v>M22</v>
      </c>
      <c r="B9" s="133" t="str">
        <f>Položky!C16</f>
        <v>Montáž sdělovací a zabezp. techniky</v>
      </c>
      <c r="C9" s="69"/>
      <c r="D9" s="134"/>
      <c r="E9" s="232">
        <f>Položky!BA72</f>
        <v>0</v>
      </c>
      <c r="F9" s="233">
        <f>Položky!BB72</f>
        <v>0</v>
      </c>
      <c r="G9" s="233">
        <f>Položky!BC72</f>
        <v>0</v>
      </c>
      <c r="H9" s="233">
        <f>Položky!BD72</f>
        <v>0</v>
      </c>
      <c r="I9" s="234">
        <f>Položky!BE72</f>
        <v>0</v>
      </c>
    </row>
    <row r="10" spans="1:57" s="141" customFormat="1" ht="13.5" thickBot="1">
      <c r="A10" s="135"/>
      <c r="B10" s="136" t="s">
        <v>57</v>
      </c>
      <c r="C10" s="136"/>
      <c r="D10" s="137"/>
      <c r="E10" s="138">
        <f>SUM(E7:E9)</f>
        <v>0</v>
      </c>
      <c r="F10" s="139">
        <f>SUM(F7:F9)</f>
        <v>0</v>
      </c>
      <c r="G10" s="139">
        <f>SUM(G7:G9)</f>
        <v>0</v>
      </c>
      <c r="H10" s="139">
        <f>SUM(H7:H9)</f>
        <v>0</v>
      </c>
      <c r="I10" s="140">
        <f>SUM(I7:I9)</f>
        <v>0</v>
      </c>
    </row>
    <row r="11" spans="1:57">
      <c r="A11" s="69"/>
      <c r="B11" s="69"/>
      <c r="C11" s="69"/>
      <c r="D11" s="69"/>
      <c r="E11" s="69"/>
      <c r="F11" s="69"/>
      <c r="G11" s="69"/>
      <c r="H11" s="69"/>
      <c r="I11" s="69"/>
    </row>
    <row r="12" spans="1:57" ht="19.5" customHeight="1">
      <c r="A12" s="125" t="s">
        <v>58</v>
      </c>
      <c r="B12" s="125"/>
      <c r="C12" s="125"/>
      <c r="D12" s="125"/>
      <c r="E12" s="125"/>
      <c r="F12" s="125"/>
      <c r="G12" s="142"/>
      <c r="H12" s="125"/>
      <c r="I12" s="125"/>
      <c r="BA12" s="43"/>
      <c r="BB12" s="43"/>
      <c r="BC12" s="43"/>
      <c r="BD12" s="43"/>
      <c r="BE12" s="43"/>
    </row>
    <row r="13" spans="1:57" ht="13.5" thickBot="1">
      <c r="A13" s="82"/>
      <c r="B13" s="82"/>
      <c r="C13" s="82"/>
      <c r="D13" s="82"/>
      <c r="E13" s="82"/>
      <c r="F13" s="82"/>
      <c r="G13" s="82"/>
      <c r="H13" s="82"/>
      <c r="I13" s="82"/>
    </row>
    <row r="14" spans="1:57">
      <c r="A14" s="76" t="s">
        <v>59</v>
      </c>
      <c r="B14" s="77"/>
      <c r="C14" s="77"/>
      <c r="D14" s="143"/>
      <c r="E14" s="144" t="s">
        <v>60</v>
      </c>
      <c r="F14" s="145" t="s">
        <v>61</v>
      </c>
      <c r="G14" s="146" t="s">
        <v>62</v>
      </c>
      <c r="H14" s="147"/>
      <c r="I14" s="148" t="s">
        <v>60</v>
      </c>
    </row>
    <row r="15" spans="1:57">
      <c r="A15" s="67" t="s">
        <v>166</v>
      </c>
      <c r="B15" s="58"/>
      <c r="C15" s="58"/>
      <c r="D15" s="149"/>
      <c r="E15" s="150"/>
      <c r="F15" s="151"/>
      <c r="G15" s="152">
        <f>CHOOSE(BA15+1,HSV+PSV,HSV+PSV+Mont,HSV+PSV+Dodavka+Mont,HSV,PSV,Mont,Dodavka,Mont+Dodavka,0)</f>
        <v>0</v>
      </c>
      <c r="H15" s="153"/>
      <c r="I15" s="154">
        <f>E15+F15*G15/100</f>
        <v>0</v>
      </c>
      <c r="BA15">
        <v>0</v>
      </c>
    </row>
    <row r="16" spans="1:57">
      <c r="A16" s="67" t="s">
        <v>167</v>
      </c>
      <c r="B16" s="58"/>
      <c r="C16" s="58"/>
      <c r="D16" s="149"/>
      <c r="E16" s="150"/>
      <c r="F16" s="151"/>
      <c r="G16" s="152">
        <f>CHOOSE(BA16+1,HSV+PSV,HSV+PSV+Mont,HSV+PSV+Dodavka+Mont,HSV,PSV,Mont,Dodavka,Mont+Dodavka,0)</f>
        <v>0</v>
      </c>
      <c r="H16" s="153"/>
      <c r="I16" s="154">
        <f>E16+F16*G16/100</f>
        <v>0</v>
      </c>
      <c r="BA16">
        <v>0</v>
      </c>
    </row>
    <row r="17" spans="1:53">
      <c r="A17" s="67" t="s">
        <v>168</v>
      </c>
      <c r="B17" s="58"/>
      <c r="C17" s="58"/>
      <c r="D17" s="149"/>
      <c r="E17" s="150"/>
      <c r="F17" s="151"/>
      <c r="G17" s="152">
        <f>CHOOSE(BA17+1,HSV+PSV,HSV+PSV+Mont,HSV+PSV+Dodavka+Mont,HSV,PSV,Mont,Dodavka,Mont+Dodavka,0)</f>
        <v>0</v>
      </c>
      <c r="H17" s="153"/>
      <c r="I17" s="154">
        <f>E17+F17*G17/100</f>
        <v>0</v>
      </c>
      <c r="BA17">
        <v>0</v>
      </c>
    </row>
    <row r="18" spans="1:53">
      <c r="A18" s="67" t="s">
        <v>169</v>
      </c>
      <c r="B18" s="58"/>
      <c r="C18" s="58"/>
      <c r="D18" s="149"/>
      <c r="E18" s="150"/>
      <c r="F18" s="151"/>
      <c r="G18" s="152">
        <f>CHOOSE(BA18+1,HSV+PSV,HSV+PSV+Mont,HSV+PSV+Dodavka+Mont,HSV,PSV,Mont,Dodavka,Mont+Dodavka,0)</f>
        <v>0</v>
      </c>
      <c r="H18" s="153"/>
      <c r="I18" s="154">
        <f>E18+F18*G18/100</f>
        <v>0</v>
      </c>
      <c r="BA18">
        <v>0</v>
      </c>
    </row>
    <row r="19" spans="1:53">
      <c r="A19" s="67" t="s">
        <v>170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1</v>
      </c>
    </row>
    <row r="20" spans="1:53">
      <c r="A20" s="67" t="s">
        <v>171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1</v>
      </c>
    </row>
    <row r="21" spans="1:53">
      <c r="A21" s="67" t="s">
        <v>172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2</v>
      </c>
    </row>
    <row r="22" spans="1:53">
      <c r="A22" s="67" t="s">
        <v>173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2</v>
      </c>
    </row>
    <row r="23" spans="1:53" ht="13.5" thickBot="1">
      <c r="A23" s="155"/>
      <c r="B23" s="156" t="s">
        <v>63</v>
      </c>
      <c r="C23" s="157"/>
      <c r="D23" s="158"/>
      <c r="E23" s="159"/>
      <c r="F23" s="160"/>
      <c r="G23" s="160"/>
      <c r="H23" s="161">
        <f>SUM(I15:I22)</f>
        <v>0</v>
      </c>
      <c r="I23" s="162"/>
    </row>
    <row r="25" spans="1:53">
      <c r="B25" s="141"/>
      <c r="F25" s="163"/>
      <c r="G25" s="164"/>
      <c r="H25" s="164"/>
      <c r="I25" s="165"/>
    </row>
    <row r="26" spans="1:53">
      <c r="F26" s="163"/>
      <c r="G26" s="164"/>
      <c r="H26" s="164"/>
      <c r="I26" s="165"/>
    </row>
    <row r="27" spans="1:53">
      <c r="F27" s="163"/>
      <c r="G27" s="164"/>
      <c r="H27" s="164"/>
      <c r="I27" s="165"/>
    </row>
    <row r="28" spans="1:53">
      <c r="F28" s="163"/>
      <c r="G28" s="164"/>
      <c r="H28" s="164"/>
      <c r="I28" s="165"/>
    </row>
    <row r="29" spans="1:53"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</sheetData>
  <mergeCells count="4">
    <mergeCell ref="A1:B1"/>
    <mergeCell ref="A2:B2"/>
    <mergeCell ref="G2:I2"/>
    <mergeCell ref="H23:I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45"/>
  <sheetViews>
    <sheetView showGridLines="0" showZeros="0" zoomScaleNormal="100" workbookViewId="0">
      <selection activeCell="A72" sqref="A72:IV74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5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76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2020 Frýdl</v>
      </c>
      <c r="D3" s="172"/>
      <c r="E3" s="173" t="s">
        <v>64</v>
      </c>
      <c r="F3" s="174" t="str">
        <f>Rekapitulace!H1</f>
        <v>110121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38 Sokolovna Krnov-slaboproud EZS,EPS</v>
      </c>
      <c r="D4" s="177"/>
      <c r="E4" s="178" t="str">
        <f>Rekapitulace!G2</f>
        <v>Sokolovna Krnov-slaboproud EZS,EPS-celková rekonst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83</v>
      </c>
      <c r="C7" s="190" t="s">
        <v>84</v>
      </c>
      <c r="D7" s="191"/>
      <c r="E7" s="192"/>
      <c r="F7" s="192"/>
      <c r="G7" s="193"/>
      <c r="H7" s="194"/>
      <c r="I7" s="194"/>
      <c r="O7" s="195">
        <v>1</v>
      </c>
    </row>
    <row r="8" spans="1:104" ht="22.5">
      <c r="A8" s="196">
        <v>1</v>
      </c>
      <c r="B8" s="197" t="s">
        <v>85</v>
      </c>
      <c r="C8" s="198" t="s">
        <v>86</v>
      </c>
      <c r="D8" s="199" t="s">
        <v>87</v>
      </c>
      <c r="E8" s="200">
        <v>3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5.04E-2</v>
      </c>
    </row>
    <row r="9" spans="1:104" ht="22.5">
      <c r="A9" s="196">
        <v>2</v>
      </c>
      <c r="B9" s="197" t="s">
        <v>88</v>
      </c>
      <c r="C9" s="198" t="s">
        <v>89</v>
      </c>
      <c r="D9" s="199" t="s">
        <v>87</v>
      </c>
      <c r="E9" s="200">
        <v>3</v>
      </c>
      <c r="F9" s="200">
        <v>0</v>
      </c>
      <c r="G9" s="201">
        <f>E9*F9</f>
        <v>0</v>
      </c>
      <c r="O9" s="195">
        <v>2</v>
      </c>
      <c r="AA9" s="167">
        <v>1</v>
      </c>
      <c r="AB9" s="167">
        <v>1</v>
      </c>
      <c r="AC9" s="167">
        <v>1</v>
      </c>
      <c r="AZ9" s="167">
        <v>1</v>
      </c>
      <c r="BA9" s="167">
        <f>IF(AZ9=1,G9,0)</f>
        <v>0</v>
      </c>
      <c r="BB9" s="167">
        <f>IF(AZ9=2,G9,0)</f>
        <v>0</v>
      </c>
      <c r="BC9" s="167">
        <f>IF(AZ9=3,G9,0)</f>
        <v>0</v>
      </c>
      <c r="BD9" s="167">
        <f>IF(AZ9=4,G9,0)</f>
        <v>0</v>
      </c>
      <c r="BE9" s="167">
        <f>IF(AZ9=5,G9,0)</f>
        <v>0</v>
      </c>
      <c r="CA9" s="202">
        <v>1</v>
      </c>
      <c r="CB9" s="202">
        <v>1</v>
      </c>
      <c r="CZ9" s="167">
        <v>2.5200000000000001E-3</v>
      </c>
    </row>
    <row r="10" spans="1:104">
      <c r="A10" s="215"/>
      <c r="B10" s="216" t="s">
        <v>74</v>
      </c>
      <c r="C10" s="217" t="str">
        <f>CONCATENATE(B7," ",C7)</f>
        <v>64 Výplně otvorů</v>
      </c>
      <c r="D10" s="218"/>
      <c r="E10" s="219"/>
      <c r="F10" s="220"/>
      <c r="G10" s="221">
        <f>SUM(G7:G9)</f>
        <v>0</v>
      </c>
      <c r="O10" s="195">
        <v>4</v>
      </c>
      <c r="BA10" s="222">
        <f>SUM(BA7:BA9)</f>
        <v>0</v>
      </c>
      <c r="BB10" s="222">
        <f>SUM(BB7:BB9)</f>
        <v>0</v>
      </c>
      <c r="BC10" s="222">
        <f>SUM(BC7:BC9)</f>
        <v>0</v>
      </c>
      <c r="BD10" s="222">
        <f>SUM(BD7:BD9)</f>
        <v>0</v>
      </c>
      <c r="BE10" s="222">
        <f>SUM(BE7:BE9)</f>
        <v>0</v>
      </c>
    </row>
    <row r="11" spans="1:104">
      <c r="A11" s="188" t="s">
        <v>72</v>
      </c>
      <c r="B11" s="189" t="s">
        <v>90</v>
      </c>
      <c r="C11" s="190" t="s">
        <v>91</v>
      </c>
      <c r="D11" s="191"/>
      <c r="E11" s="192"/>
      <c r="F11" s="192"/>
      <c r="G11" s="193"/>
      <c r="H11" s="194"/>
      <c r="I11" s="194"/>
      <c r="O11" s="195">
        <v>1</v>
      </c>
    </row>
    <row r="12" spans="1:104">
      <c r="A12" s="196">
        <v>3</v>
      </c>
      <c r="B12" s="197" t="s">
        <v>92</v>
      </c>
      <c r="C12" s="198" t="s">
        <v>93</v>
      </c>
      <c r="D12" s="199" t="s">
        <v>94</v>
      </c>
      <c r="E12" s="200">
        <v>35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1</v>
      </c>
      <c r="CZ12" s="167">
        <v>0</v>
      </c>
    </row>
    <row r="13" spans="1:104">
      <c r="A13" s="203"/>
      <c r="B13" s="204"/>
      <c r="C13" s="205" t="s">
        <v>95</v>
      </c>
      <c r="D13" s="206"/>
      <c r="E13" s="206"/>
      <c r="F13" s="206"/>
      <c r="G13" s="207"/>
      <c r="L13" s="208" t="s">
        <v>95</v>
      </c>
      <c r="O13" s="195">
        <v>3</v>
      </c>
    </row>
    <row r="14" spans="1:104" ht="22.5">
      <c r="A14" s="196">
        <v>4</v>
      </c>
      <c r="B14" s="197" t="s">
        <v>96</v>
      </c>
      <c r="C14" s="198" t="s">
        <v>97</v>
      </c>
      <c r="D14" s="199" t="s">
        <v>98</v>
      </c>
      <c r="E14" s="200">
        <v>0.3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3</v>
      </c>
      <c r="AC14" s="167">
        <v>3</v>
      </c>
      <c r="AZ14" s="167">
        <v>1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3</v>
      </c>
      <c r="CZ14" s="167">
        <v>0</v>
      </c>
    </row>
    <row r="15" spans="1:104">
      <c r="A15" s="215"/>
      <c r="B15" s="216" t="s">
        <v>74</v>
      </c>
      <c r="C15" s="217" t="str">
        <f>CONCATENATE(B11," ",C11)</f>
        <v>97 Prorážení otvorů</v>
      </c>
      <c r="D15" s="218"/>
      <c r="E15" s="219"/>
      <c r="F15" s="220"/>
      <c r="G15" s="221">
        <f>SUM(G11:G14)</f>
        <v>0</v>
      </c>
      <c r="O15" s="195">
        <v>4</v>
      </c>
      <c r="BA15" s="222">
        <f>SUM(BA11:BA14)</f>
        <v>0</v>
      </c>
      <c r="BB15" s="222">
        <f>SUM(BB11:BB14)</f>
        <v>0</v>
      </c>
      <c r="BC15" s="222">
        <f>SUM(BC11:BC14)</f>
        <v>0</v>
      </c>
      <c r="BD15" s="222">
        <f>SUM(BD11:BD14)</f>
        <v>0</v>
      </c>
      <c r="BE15" s="222">
        <f>SUM(BE11:BE14)</f>
        <v>0</v>
      </c>
    </row>
    <row r="16" spans="1:104">
      <c r="A16" s="188" t="s">
        <v>72</v>
      </c>
      <c r="B16" s="189" t="s">
        <v>99</v>
      </c>
      <c r="C16" s="190" t="s">
        <v>100</v>
      </c>
      <c r="D16" s="191"/>
      <c r="E16" s="192"/>
      <c r="F16" s="192"/>
      <c r="G16" s="193"/>
      <c r="H16" s="194"/>
      <c r="I16" s="194"/>
      <c r="O16" s="195">
        <v>1</v>
      </c>
    </row>
    <row r="17" spans="1:104">
      <c r="A17" s="196">
        <v>5</v>
      </c>
      <c r="B17" s="197" t="s">
        <v>101</v>
      </c>
      <c r="C17" s="198" t="s">
        <v>102</v>
      </c>
      <c r="D17" s="199" t="s">
        <v>94</v>
      </c>
      <c r="E17" s="200">
        <v>55</v>
      </c>
      <c r="F17" s="200">
        <v>0</v>
      </c>
      <c r="G17" s="201">
        <f>E17*F17</f>
        <v>0</v>
      </c>
      <c r="O17" s="195">
        <v>2</v>
      </c>
      <c r="AA17" s="167">
        <v>1</v>
      </c>
      <c r="AB17" s="167">
        <v>9</v>
      </c>
      <c r="AC17" s="167">
        <v>9</v>
      </c>
      <c r="AZ17" s="167">
        <v>4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202">
        <v>1</v>
      </c>
      <c r="CB17" s="202">
        <v>9</v>
      </c>
      <c r="CZ17" s="167">
        <v>1.2E-4</v>
      </c>
    </row>
    <row r="18" spans="1:104">
      <c r="A18" s="203"/>
      <c r="B18" s="209"/>
      <c r="C18" s="210" t="s">
        <v>103</v>
      </c>
      <c r="D18" s="211"/>
      <c r="E18" s="212">
        <v>40</v>
      </c>
      <c r="F18" s="213"/>
      <c r="G18" s="214"/>
      <c r="M18" s="208" t="s">
        <v>103</v>
      </c>
      <c r="O18" s="195"/>
    </row>
    <row r="19" spans="1:104">
      <c r="A19" s="203"/>
      <c r="B19" s="209"/>
      <c r="C19" s="210" t="s">
        <v>104</v>
      </c>
      <c r="D19" s="211"/>
      <c r="E19" s="212">
        <v>15</v>
      </c>
      <c r="F19" s="213"/>
      <c r="G19" s="214"/>
      <c r="M19" s="208" t="s">
        <v>104</v>
      </c>
      <c r="O19" s="195"/>
    </row>
    <row r="20" spans="1:104">
      <c r="A20" s="196">
        <v>6</v>
      </c>
      <c r="B20" s="197" t="s">
        <v>105</v>
      </c>
      <c r="C20" s="198" t="s">
        <v>106</v>
      </c>
      <c r="D20" s="199" t="s">
        <v>107</v>
      </c>
      <c r="E20" s="200">
        <v>50</v>
      </c>
      <c r="F20" s="200">
        <v>0</v>
      </c>
      <c r="G20" s="201">
        <f>E20*F20</f>
        <v>0</v>
      </c>
      <c r="O20" s="195">
        <v>2</v>
      </c>
      <c r="AA20" s="167">
        <v>1</v>
      </c>
      <c r="AB20" s="167">
        <v>9</v>
      </c>
      <c r="AC20" s="167">
        <v>9</v>
      </c>
      <c r="AZ20" s="167">
        <v>4</v>
      </c>
      <c r="BA20" s="167">
        <f>IF(AZ20=1,G20,0)</f>
        <v>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202">
        <v>1</v>
      </c>
      <c r="CB20" s="202">
        <v>9</v>
      </c>
      <c r="CZ20" s="167">
        <v>3.356E-2</v>
      </c>
    </row>
    <row r="21" spans="1:104">
      <c r="A21" s="203"/>
      <c r="B21" s="204"/>
      <c r="C21" s="205" t="s">
        <v>108</v>
      </c>
      <c r="D21" s="206"/>
      <c r="E21" s="206"/>
      <c r="F21" s="206"/>
      <c r="G21" s="207"/>
      <c r="L21" s="208" t="s">
        <v>108</v>
      </c>
      <c r="O21" s="195">
        <v>3</v>
      </c>
    </row>
    <row r="22" spans="1:104">
      <c r="A22" s="196">
        <v>7</v>
      </c>
      <c r="B22" s="197" t="s">
        <v>109</v>
      </c>
      <c r="C22" s="198" t="s">
        <v>110</v>
      </c>
      <c r="D22" s="199" t="s">
        <v>107</v>
      </c>
      <c r="E22" s="200">
        <v>417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9</v>
      </c>
      <c r="AC22" s="167">
        <v>9</v>
      </c>
      <c r="AZ22" s="167">
        <v>4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9</v>
      </c>
      <c r="CZ22" s="167">
        <v>3.3739999999999999E-2</v>
      </c>
    </row>
    <row r="23" spans="1:104">
      <c r="A23" s="203"/>
      <c r="B23" s="204"/>
      <c r="C23" s="205" t="s">
        <v>111</v>
      </c>
      <c r="D23" s="206"/>
      <c r="E23" s="206"/>
      <c r="F23" s="206"/>
      <c r="G23" s="207"/>
      <c r="L23" s="208" t="s">
        <v>111</v>
      </c>
      <c r="O23" s="195">
        <v>3</v>
      </c>
    </row>
    <row r="24" spans="1:104">
      <c r="A24" s="203"/>
      <c r="B24" s="209"/>
      <c r="C24" s="210" t="s">
        <v>112</v>
      </c>
      <c r="D24" s="211"/>
      <c r="E24" s="212">
        <v>182</v>
      </c>
      <c r="F24" s="213"/>
      <c r="G24" s="214"/>
      <c r="M24" s="208" t="s">
        <v>112</v>
      </c>
      <c r="O24" s="195"/>
    </row>
    <row r="25" spans="1:104">
      <c r="A25" s="203"/>
      <c r="B25" s="209"/>
      <c r="C25" s="210" t="s">
        <v>113</v>
      </c>
      <c r="D25" s="211"/>
      <c r="E25" s="212">
        <v>150</v>
      </c>
      <c r="F25" s="213"/>
      <c r="G25" s="214"/>
      <c r="M25" s="208" t="s">
        <v>113</v>
      </c>
      <c r="O25" s="195"/>
    </row>
    <row r="26" spans="1:104">
      <c r="A26" s="203"/>
      <c r="B26" s="209"/>
      <c r="C26" s="210" t="s">
        <v>114</v>
      </c>
      <c r="D26" s="211"/>
      <c r="E26" s="212">
        <v>45</v>
      </c>
      <c r="F26" s="213"/>
      <c r="G26" s="214"/>
      <c r="M26" s="208" t="s">
        <v>114</v>
      </c>
      <c r="O26" s="195"/>
    </row>
    <row r="27" spans="1:104">
      <c r="A27" s="203"/>
      <c r="B27" s="209"/>
      <c r="C27" s="210" t="s">
        <v>115</v>
      </c>
      <c r="D27" s="211"/>
      <c r="E27" s="212">
        <v>40</v>
      </c>
      <c r="F27" s="213"/>
      <c r="G27" s="214"/>
      <c r="M27" s="208" t="s">
        <v>115</v>
      </c>
      <c r="O27" s="195"/>
    </row>
    <row r="28" spans="1:104">
      <c r="A28" s="196">
        <v>8</v>
      </c>
      <c r="B28" s="197" t="s">
        <v>116</v>
      </c>
      <c r="C28" s="198" t="s">
        <v>117</v>
      </c>
      <c r="D28" s="199" t="s">
        <v>94</v>
      </c>
      <c r="E28" s="200">
        <v>40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9</v>
      </c>
      <c r="AC28" s="167">
        <v>9</v>
      </c>
      <c r="AZ28" s="167">
        <v>4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202">
        <v>1</v>
      </c>
      <c r="CB28" s="202">
        <v>9</v>
      </c>
      <c r="CZ28" s="167">
        <v>0</v>
      </c>
    </row>
    <row r="29" spans="1:104">
      <c r="A29" s="196">
        <v>9</v>
      </c>
      <c r="B29" s="197" t="s">
        <v>118</v>
      </c>
      <c r="C29" s="198" t="s">
        <v>119</v>
      </c>
      <c r="D29" s="199" t="s">
        <v>94</v>
      </c>
      <c r="E29" s="200">
        <v>33</v>
      </c>
      <c r="F29" s="200">
        <v>0</v>
      </c>
      <c r="G29" s="201">
        <f>E29*F29</f>
        <v>0</v>
      </c>
      <c r="O29" s="195">
        <v>2</v>
      </c>
      <c r="AA29" s="167">
        <v>1</v>
      </c>
      <c r="AB29" s="167">
        <v>9</v>
      </c>
      <c r="AC29" s="167">
        <v>9</v>
      </c>
      <c r="AZ29" s="167">
        <v>4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202">
        <v>1</v>
      </c>
      <c r="CB29" s="202">
        <v>9</v>
      </c>
      <c r="CZ29" s="167">
        <v>0</v>
      </c>
    </row>
    <row r="30" spans="1:104">
      <c r="A30" s="203"/>
      <c r="B30" s="204"/>
      <c r="C30" s="205" t="s">
        <v>120</v>
      </c>
      <c r="D30" s="206"/>
      <c r="E30" s="206"/>
      <c r="F30" s="206"/>
      <c r="G30" s="207"/>
      <c r="L30" s="208" t="s">
        <v>120</v>
      </c>
      <c r="O30" s="195">
        <v>3</v>
      </c>
    </row>
    <row r="31" spans="1:104">
      <c r="A31" s="203"/>
      <c r="B31" s="204"/>
      <c r="C31" s="205" t="s">
        <v>121</v>
      </c>
      <c r="D31" s="206"/>
      <c r="E31" s="206"/>
      <c r="F31" s="206"/>
      <c r="G31" s="207"/>
      <c r="L31" s="208" t="s">
        <v>121</v>
      </c>
      <c r="O31" s="195">
        <v>3</v>
      </c>
    </row>
    <row r="32" spans="1:104">
      <c r="A32" s="203"/>
      <c r="B32" s="209"/>
      <c r="C32" s="210" t="s">
        <v>122</v>
      </c>
      <c r="D32" s="211"/>
      <c r="E32" s="212">
        <v>0</v>
      </c>
      <c r="F32" s="213"/>
      <c r="G32" s="214"/>
      <c r="M32" s="208">
        <v>0</v>
      </c>
      <c r="O32" s="195"/>
    </row>
    <row r="33" spans="1:104">
      <c r="A33" s="203"/>
      <c r="B33" s="209"/>
      <c r="C33" s="210" t="s">
        <v>123</v>
      </c>
      <c r="D33" s="211"/>
      <c r="E33" s="212">
        <v>33</v>
      </c>
      <c r="F33" s="213"/>
      <c r="G33" s="214"/>
      <c r="M33" s="208" t="s">
        <v>123</v>
      </c>
      <c r="O33" s="195"/>
    </row>
    <row r="34" spans="1:104" ht="22.5">
      <c r="A34" s="196">
        <v>10</v>
      </c>
      <c r="B34" s="197" t="s">
        <v>124</v>
      </c>
      <c r="C34" s="198" t="s">
        <v>125</v>
      </c>
      <c r="D34" s="199" t="s">
        <v>94</v>
      </c>
      <c r="E34" s="200">
        <v>7</v>
      </c>
      <c r="F34" s="200">
        <v>0</v>
      </c>
      <c r="G34" s="201">
        <f>E34*F34</f>
        <v>0</v>
      </c>
      <c r="O34" s="195">
        <v>2</v>
      </c>
      <c r="AA34" s="167">
        <v>1</v>
      </c>
      <c r="AB34" s="167">
        <v>9</v>
      </c>
      <c r="AC34" s="167">
        <v>9</v>
      </c>
      <c r="AZ34" s="167">
        <v>4</v>
      </c>
      <c r="BA34" s="167">
        <f>IF(AZ34=1,G34,0)</f>
        <v>0</v>
      </c>
      <c r="BB34" s="167">
        <f>IF(AZ34=2,G34,0)</f>
        <v>0</v>
      </c>
      <c r="BC34" s="167">
        <f>IF(AZ34=3,G34,0)</f>
        <v>0</v>
      </c>
      <c r="BD34" s="167">
        <f>IF(AZ34=4,G34,0)</f>
        <v>0</v>
      </c>
      <c r="BE34" s="167">
        <f>IF(AZ34=5,G34,0)</f>
        <v>0</v>
      </c>
      <c r="CA34" s="202">
        <v>1</v>
      </c>
      <c r="CB34" s="202">
        <v>9</v>
      </c>
      <c r="CZ34" s="167">
        <v>0</v>
      </c>
    </row>
    <row r="35" spans="1:104">
      <c r="A35" s="203"/>
      <c r="B35" s="204"/>
      <c r="C35" s="205" t="s">
        <v>126</v>
      </c>
      <c r="D35" s="206"/>
      <c r="E35" s="206"/>
      <c r="F35" s="206"/>
      <c r="G35" s="207"/>
      <c r="L35" s="208" t="s">
        <v>126</v>
      </c>
      <c r="O35" s="195">
        <v>3</v>
      </c>
    </row>
    <row r="36" spans="1:104">
      <c r="A36" s="203"/>
      <c r="B36" s="204"/>
      <c r="C36" s="205" t="s">
        <v>127</v>
      </c>
      <c r="D36" s="206"/>
      <c r="E36" s="206"/>
      <c r="F36" s="206"/>
      <c r="G36" s="207"/>
      <c r="L36" s="208" t="s">
        <v>127</v>
      </c>
      <c r="O36" s="195">
        <v>3</v>
      </c>
    </row>
    <row r="37" spans="1:104">
      <c r="A37" s="196">
        <v>11</v>
      </c>
      <c r="B37" s="197" t="s">
        <v>128</v>
      </c>
      <c r="C37" s="198" t="s">
        <v>129</v>
      </c>
      <c r="D37" s="199" t="s">
        <v>107</v>
      </c>
      <c r="E37" s="200">
        <v>417</v>
      </c>
      <c r="F37" s="200">
        <v>0</v>
      </c>
      <c r="G37" s="201">
        <f>E37*F37</f>
        <v>0</v>
      </c>
      <c r="O37" s="195">
        <v>2</v>
      </c>
      <c r="AA37" s="167">
        <v>1</v>
      </c>
      <c r="AB37" s="167">
        <v>9</v>
      </c>
      <c r="AC37" s="167">
        <v>9</v>
      </c>
      <c r="AZ37" s="167">
        <v>4</v>
      </c>
      <c r="BA37" s="167">
        <f>IF(AZ37=1,G37,0)</f>
        <v>0</v>
      </c>
      <c r="BB37" s="167">
        <f>IF(AZ37=2,G37,0)</f>
        <v>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202">
        <v>1</v>
      </c>
      <c r="CB37" s="202">
        <v>9</v>
      </c>
      <c r="CZ37" s="167">
        <v>0</v>
      </c>
    </row>
    <row r="38" spans="1:104">
      <c r="A38" s="203"/>
      <c r="B38" s="204"/>
      <c r="C38" s="205" t="s">
        <v>130</v>
      </c>
      <c r="D38" s="206"/>
      <c r="E38" s="206"/>
      <c r="F38" s="206"/>
      <c r="G38" s="207"/>
      <c r="L38" s="208" t="s">
        <v>130</v>
      </c>
      <c r="O38" s="195">
        <v>3</v>
      </c>
    </row>
    <row r="39" spans="1:104">
      <c r="A39" s="196">
        <v>12</v>
      </c>
      <c r="B39" s="197" t="s">
        <v>131</v>
      </c>
      <c r="C39" s="198" t="s">
        <v>132</v>
      </c>
      <c r="D39" s="199" t="s">
        <v>73</v>
      </c>
      <c r="E39" s="200">
        <v>1</v>
      </c>
      <c r="F39" s="200">
        <v>0</v>
      </c>
      <c r="G39" s="201">
        <f>E39*F39</f>
        <v>0</v>
      </c>
      <c r="O39" s="195">
        <v>2</v>
      </c>
      <c r="AA39" s="167">
        <v>1</v>
      </c>
      <c r="AB39" s="167">
        <v>9</v>
      </c>
      <c r="AC39" s="167">
        <v>9</v>
      </c>
      <c r="AZ39" s="167">
        <v>4</v>
      </c>
      <c r="BA39" s="167">
        <f>IF(AZ39=1,G39,0)</f>
        <v>0</v>
      </c>
      <c r="BB39" s="167">
        <f>IF(AZ39=2,G39,0)</f>
        <v>0</v>
      </c>
      <c r="BC39" s="167">
        <f>IF(AZ39=3,G39,0)</f>
        <v>0</v>
      </c>
      <c r="BD39" s="167">
        <f>IF(AZ39=4,G39,0)</f>
        <v>0</v>
      </c>
      <c r="BE39" s="167">
        <f>IF(AZ39=5,G39,0)</f>
        <v>0</v>
      </c>
      <c r="CA39" s="202">
        <v>1</v>
      </c>
      <c r="CB39" s="202">
        <v>9</v>
      </c>
      <c r="CZ39" s="167">
        <v>0</v>
      </c>
    </row>
    <row r="40" spans="1:104">
      <c r="A40" s="203"/>
      <c r="B40" s="204"/>
      <c r="C40" s="205" t="s">
        <v>133</v>
      </c>
      <c r="D40" s="206"/>
      <c r="E40" s="206"/>
      <c r="F40" s="206"/>
      <c r="G40" s="207"/>
      <c r="L40" s="208" t="s">
        <v>133</v>
      </c>
      <c r="O40" s="195">
        <v>3</v>
      </c>
    </row>
    <row r="41" spans="1:104">
      <c r="A41" s="203"/>
      <c r="B41" s="204"/>
      <c r="C41" s="205" t="s">
        <v>134</v>
      </c>
      <c r="D41" s="206"/>
      <c r="E41" s="206"/>
      <c r="F41" s="206"/>
      <c r="G41" s="207"/>
      <c r="L41" s="208" t="s">
        <v>134</v>
      </c>
      <c r="O41" s="195">
        <v>3</v>
      </c>
    </row>
    <row r="42" spans="1:104">
      <c r="A42" s="196">
        <v>13</v>
      </c>
      <c r="B42" s="197" t="s">
        <v>135</v>
      </c>
      <c r="C42" s="198" t="s">
        <v>136</v>
      </c>
      <c r="D42" s="199" t="s">
        <v>94</v>
      </c>
      <c r="E42" s="200">
        <v>40</v>
      </c>
      <c r="F42" s="200">
        <v>0</v>
      </c>
      <c r="G42" s="201">
        <f>E42*F42</f>
        <v>0</v>
      </c>
      <c r="O42" s="195">
        <v>2</v>
      </c>
      <c r="AA42" s="167">
        <v>1</v>
      </c>
      <c r="AB42" s="167">
        <v>9</v>
      </c>
      <c r="AC42" s="167">
        <v>9</v>
      </c>
      <c r="AZ42" s="167">
        <v>4</v>
      </c>
      <c r="BA42" s="167">
        <f>IF(AZ42=1,G42,0)</f>
        <v>0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202">
        <v>1</v>
      </c>
      <c r="CB42" s="202">
        <v>9</v>
      </c>
      <c r="CZ42" s="167">
        <v>0</v>
      </c>
    </row>
    <row r="43" spans="1:104">
      <c r="A43" s="203"/>
      <c r="B43" s="204"/>
      <c r="C43" s="205" t="s">
        <v>137</v>
      </c>
      <c r="D43" s="206"/>
      <c r="E43" s="206"/>
      <c r="F43" s="206"/>
      <c r="G43" s="207"/>
      <c r="L43" s="208" t="s">
        <v>137</v>
      </c>
      <c r="O43" s="195">
        <v>3</v>
      </c>
    </row>
    <row r="44" spans="1:104">
      <c r="A44" s="203"/>
      <c r="B44" s="204"/>
      <c r="C44" s="205" t="s">
        <v>134</v>
      </c>
      <c r="D44" s="206"/>
      <c r="E44" s="206"/>
      <c r="F44" s="206"/>
      <c r="G44" s="207"/>
      <c r="L44" s="208" t="s">
        <v>134</v>
      </c>
      <c r="O44" s="195">
        <v>3</v>
      </c>
    </row>
    <row r="45" spans="1:104">
      <c r="A45" s="196">
        <v>14</v>
      </c>
      <c r="B45" s="197" t="s">
        <v>138</v>
      </c>
      <c r="C45" s="198" t="s">
        <v>139</v>
      </c>
      <c r="D45" s="199" t="s">
        <v>94</v>
      </c>
      <c r="E45" s="200">
        <v>40</v>
      </c>
      <c r="F45" s="200">
        <v>0</v>
      </c>
      <c r="G45" s="201">
        <f>E45*F45</f>
        <v>0</v>
      </c>
      <c r="O45" s="195">
        <v>2</v>
      </c>
      <c r="AA45" s="167">
        <v>1</v>
      </c>
      <c r="AB45" s="167">
        <v>9</v>
      </c>
      <c r="AC45" s="167">
        <v>9</v>
      </c>
      <c r="AZ45" s="167">
        <v>4</v>
      </c>
      <c r="BA45" s="167">
        <f>IF(AZ45=1,G45,0)</f>
        <v>0</v>
      </c>
      <c r="BB45" s="167">
        <f>IF(AZ45=2,G45,0)</f>
        <v>0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202">
        <v>1</v>
      </c>
      <c r="CB45" s="202">
        <v>9</v>
      </c>
      <c r="CZ45" s="167">
        <v>0</v>
      </c>
    </row>
    <row r="46" spans="1:104">
      <c r="A46" s="203"/>
      <c r="B46" s="204"/>
      <c r="C46" s="205" t="s">
        <v>130</v>
      </c>
      <c r="D46" s="206"/>
      <c r="E46" s="206"/>
      <c r="F46" s="206"/>
      <c r="G46" s="207"/>
      <c r="L46" s="208" t="s">
        <v>130</v>
      </c>
      <c r="O46" s="195">
        <v>3</v>
      </c>
    </row>
    <row r="47" spans="1:104">
      <c r="A47" s="196">
        <v>15</v>
      </c>
      <c r="B47" s="197" t="s">
        <v>140</v>
      </c>
      <c r="C47" s="198" t="s">
        <v>141</v>
      </c>
      <c r="D47" s="199" t="s">
        <v>94</v>
      </c>
      <c r="E47" s="200">
        <v>40</v>
      </c>
      <c r="F47" s="200">
        <v>0</v>
      </c>
      <c r="G47" s="201">
        <f>E47*F47</f>
        <v>0</v>
      </c>
      <c r="O47" s="195">
        <v>2</v>
      </c>
      <c r="AA47" s="167">
        <v>1</v>
      </c>
      <c r="AB47" s="167">
        <v>9</v>
      </c>
      <c r="AC47" s="167">
        <v>9</v>
      </c>
      <c r="AZ47" s="167">
        <v>4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202">
        <v>1</v>
      </c>
      <c r="CB47" s="202">
        <v>9</v>
      </c>
      <c r="CZ47" s="167">
        <v>0</v>
      </c>
    </row>
    <row r="48" spans="1:104">
      <c r="A48" s="203"/>
      <c r="B48" s="204"/>
      <c r="C48" s="205" t="s">
        <v>130</v>
      </c>
      <c r="D48" s="206"/>
      <c r="E48" s="206"/>
      <c r="F48" s="206"/>
      <c r="G48" s="207"/>
      <c r="L48" s="208" t="s">
        <v>130</v>
      </c>
      <c r="O48" s="195">
        <v>3</v>
      </c>
    </row>
    <row r="49" spans="1:104">
      <c r="A49" s="196">
        <v>16</v>
      </c>
      <c r="B49" s="197" t="s">
        <v>142</v>
      </c>
      <c r="C49" s="198" t="s">
        <v>143</v>
      </c>
      <c r="D49" s="199" t="s">
        <v>94</v>
      </c>
      <c r="E49" s="200">
        <v>40</v>
      </c>
      <c r="F49" s="200">
        <v>0</v>
      </c>
      <c r="G49" s="201">
        <f>E49*F49</f>
        <v>0</v>
      </c>
      <c r="O49" s="195">
        <v>2</v>
      </c>
      <c r="AA49" s="167">
        <v>1</v>
      </c>
      <c r="AB49" s="167">
        <v>9</v>
      </c>
      <c r="AC49" s="167">
        <v>9</v>
      </c>
      <c r="AZ49" s="167">
        <v>4</v>
      </c>
      <c r="BA49" s="167">
        <f>IF(AZ49=1,G49,0)</f>
        <v>0</v>
      </c>
      <c r="BB49" s="167">
        <f>IF(AZ49=2,G49,0)</f>
        <v>0</v>
      </c>
      <c r="BC49" s="167">
        <f>IF(AZ49=3,G49,0)</f>
        <v>0</v>
      </c>
      <c r="BD49" s="167">
        <f>IF(AZ49=4,G49,0)</f>
        <v>0</v>
      </c>
      <c r="BE49" s="167">
        <f>IF(AZ49=5,G49,0)</f>
        <v>0</v>
      </c>
      <c r="CA49" s="202">
        <v>1</v>
      </c>
      <c r="CB49" s="202">
        <v>9</v>
      </c>
      <c r="CZ49" s="167">
        <v>0</v>
      </c>
    </row>
    <row r="50" spans="1:104">
      <c r="A50" s="203"/>
      <c r="B50" s="209"/>
      <c r="C50" s="210" t="s">
        <v>123</v>
      </c>
      <c r="D50" s="211"/>
      <c r="E50" s="212">
        <v>33</v>
      </c>
      <c r="F50" s="213"/>
      <c r="G50" s="214"/>
      <c r="M50" s="208" t="s">
        <v>123</v>
      </c>
      <c r="O50" s="195"/>
    </row>
    <row r="51" spans="1:104">
      <c r="A51" s="203"/>
      <c r="B51" s="209"/>
      <c r="C51" s="210" t="s">
        <v>144</v>
      </c>
      <c r="D51" s="211"/>
      <c r="E51" s="212">
        <v>7</v>
      </c>
      <c r="F51" s="213"/>
      <c r="G51" s="214"/>
      <c r="M51" s="208" t="s">
        <v>144</v>
      </c>
      <c r="O51" s="195"/>
    </row>
    <row r="52" spans="1:104">
      <c r="A52" s="196">
        <v>17</v>
      </c>
      <c r="B52" s="197" t="s">
        <v>145</v>
      </c>
      <c r="C52" s="198" t="s">
        <v>146</v>
      </c>
      <c r="D52" s="199" t="s">
        <v>94</v>
      </c>
      <c r="E52" s="200">
        <v>40</v>
      </c>
      <c r="F52" s="200">
        <v>0</v>
      </c>
      <c r="G52" s="201">
        <f>E52*F52</f>
        <v>0</v>
      </c>
      <c r="O52" s="195">
        <v>2</v>
      </c>
      <c r="AA52" s="167">
        <v>1</v>
      </c>
      <c r="AB52" s="167">
        <v>9</v>
      </c>
      <c r="AC52" s="167">
        <v>9</v>
      </c>
      <c r="AZ52" s="167">
        <v>4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1</v>
      </c>
      <c r="CB52" s="202">
        <v>9</v>
      </c>
      <c r="CZ52" s="167">
        <v>0</v>
      </c>
    </row>
    <row r="53" spans="1:104">
      <c r="A53" s="196">
        <v>18</v>
      </c>
      <c r="B53" s="197" t="s">
        <v>147</v>
      </c>
      <c r="C53" s="198" t="s">
        <v>148</v>
      </c>
      <c r="D53" s="199" t="s">
        <v>107</v>
      </c>
      <c r="E53" s="200">
        <v>467</v>
      </c>
      <c r="F53" s="200">
        <v>0</v>
      </c>
      <c r="G53" s="201">
        <f>E53*F53</f>
        <v>0</v>
      </c>
      <c r="O53" s="195">
        <v>2</v>
      </c>
      <c r="AA53" s="167">
        <v>3</v>
      </c>
      <c r="AB53" s="167">
        <v>9</v>
      </c>
      <c r="AC53" s="167">
        <v>341350122</v>
      </c>
      <c r="AZ53" s="167">
        <v>3</v>
      </c>
      <c r="BA53" s="167">
        <f>IF(AZ53=1,G53,0)</f>
        <v>0</v>
      </c>
      <c r="BB53" s="167">
        <f>IF(AZ53=2,G53,0)</f>
        <v>0</v>
      </c>
      <c r="BC53" s="167">
        <f>IF(AZ53=3,G53,0)</f>
        <v>0</v>
      </c>
      <c r="BD53" s="167">
        <f>IF(AZ53=4,G53,0)</f>
        <v>0</v>
      </c>
      <c r="BE53" s="167">
        <f>IF(AZ53=5,G53,0)</f>
        <v>0</v>
      </c>
      <c r="CA53" s="202">
        <v>3</v>
      </c>
      <c r="CB53" s="202">
        <v>9</v>
      </c>
      <c r="CZ53" s="167">
        <v>0</v>
      </c>
    </row>
    <row r="54" spans="1:104">
      <c r="A54" s="203"/>
      <c r="B54" s="204"/>
      <c r="C54" s="205" t="s">
        <v>149</v>
      </c>
      <c r="D54" s="206"/>
      <c r="E54" s="206"/>
      <c r="F54" s="206"/>
      <c r="G54" s="207"/>
      <c r="L54" s="208" t="s">
        <v>149</v>
      </c>
      <c r="O54" s="195">
        <v>3</v>
      </c>
    </row>
    <row r="55" spans="1:104">
      <c r="A55" s="203"/>
      <c r="B55" s="209"/>
      <c r="C55" s="210" t="s">
        <v>112</v>
      </c>
      <c r="D55" s="211"/>
      <c r="E55" s="212">
        <v>182</v>
      </c>
      <c r="F55" s="213"/>
      <c r="G55" s="214"/>
      <c r="M55" s="208" t="s">
        <v>112</v>
      </c>
      <c r="O55" s="195"/>
    </row>
    <row r="56" spans="1:104">
      <c r="A56" s="203"/>
      <c r="B56" s="209"/>
      <c r="C56" s="210" t="s">
        <v>113</v>
      </c>
      <c r="D56" s="211"/>
      <c r="E56" s="212">
        <v>150</v>
      </c>
      <c r="F56" s="213"/>
      <c r="G56" s="214"/>
      <c r="M56" s="208" t="s">
        <v>113</v>
      </c>
      <c r="O56" s="195"/>
    </row>
    <row r="57" spans="1:104">
      <c r="A57" s="203"/>
      <c r="B57" s="209"/>
      <c r="C57" s="210" t="s">
        <v>114</v>
      </c>
      <c r="D57" s="211"/>
      <c r="E57" s="212">
        <v>45</v>
      </c>
      <c r="F57" s="213"/>
      <c r="G57" s="214"/>
      <c r="M57" s="208" t="s">
        <v>114</v>
      </c>
      <c r="O57" s="195"/>
    </row>
    <row r="58" spans="1:104">
      <c r="A58" s="203"/>
      <c r="B58" s="209"/>
      <c r="C58" s="210" t="s">
        <v>115</v>
      </c>
      <c r="D58" s="211"/>
      <c r="E58" s="212">
        <v>40</v>
      </c>
      <c r="F58" s="213"/>
      <c r="G58" s="214"/>
      <c r="M58" s="208" t="s">
        <v>115</v>
      </c>
      <c r="O58" s="195"/>
    </row>
    <row r="59" spans="1:104">
      <c r="A59" s="203"/>
      <c r="B59" s="209"/>
      <c r="C59" s="210" t="s">
        <v>150</v>
      </c>
      <c r="D59" s="211"/>
      <c r="E59" s="212">
        <v>50</v>
      </c>
      <c r="F59" s="213"/>
      <c r="G59" s="214"/>
      <c r="M59" s="208" t="s">
        <v>150</v>
      </c>
      <c r="O59" s="195"/>
    </row>
    <row r="60" spans="1:104">
      <c r="A60" s="196">
        <v>19</v>
      </c>
      <c r="B60" s="197" t="s">
        <v>151</v>
      </c>
      <c r="C60" s="198" t="s">
        <v>152</v>
      </c>
      <c r="D60" s="199" t="s">
        <v>107</v>
      </c>
      <c r="E60" s="200">
        <v>50</v>
      </c>
      <c r="F60" s="200">
        <v>0</v>
      </c>
      <c r="G60" s="201">
        <f>E60*F60</f>
        <v>0</v>
      </c>
      <c r="O60" s="195">
        <v>2</v>
      </c>
      <c r="AA60" s="167">
        <v>3</v>
      </c>
      <c r="AB60" s="167">
        <v>9</v>
      </c>
      <c r="AC60" s="167">
        <v>345710533</v>
      </c>
      <c r="AZ60" s="167">
        <v>3</v>
      </c>
      <c r="BA60" s="167">
        <f>IF(AZ60=1,G60,0)</f>
        <v>0</v>
      </c>
      <c r="BB60" s="167">
        <f>IF(AZ60=2,G60,0)</f>
        <v>0</v>
      </c>
      <c r="BC60" s="167">
        <f>IF(AZ60=3,G60,0)</f>
        <v>0</v>
      </c>
      <c r="BD60" s="167">
        <f>IF(AZ60=4,G60,0)</f>
        <v>0</v>
      </c>
      <c r="BE60" s="167">
        <f>IF(AZ60=5,G60,0)</f>
        <v>0</v>
      </c>
      <c r="CA60" s="202">
        <v>3</v>
      </c>
      <c r="CB60" s="202">
        <v>9</v>
      </c>
      <c r="CZ60" s="167">
        <v>9.0000000000000006E-5</v>
      </c>
    </row>
    <row r="61" spans="1:104">
      <c r="A61" s="196">
        <v>20</v>
      </c>
      <c r="B61" s="197" t="s">
        <v>153</v>
      </c>
      <c r="C61" s="198" t="s">
        <v>154</v>
      </c>
      <c r="D61" s="199" t="s">
        <v>107</v>
      </c>
      <c r="E61" s="200">
        <v>420</v>
      </c>
      <c r="F61" s="200">
        <v>0</v>
      </c>
      <c r="G61" s="201">
        <f>E61*F61</f>
        <v>0</v>
      </c>
      <c r="O61" s="195">
        <v>2</v>
      </c>
      <c r="AA61" s="167">
        <v>3</v>
      </c>
      <c r="AB61" s="167">
        <v>9</v>
      </c>
      <c r="AC61" s="167">
        <v>345710544</v>
      </c>
      <c r="AZ61" s="167">
        <v>3</v>
      </c>
      <c r="BA61" s="167">
        <f>IF(AZ61=1,G61,0)</f>
        <v>0</v>
      </c>
      <c r="BB61" s="167">
        <f>IF(AZ61=2,G61,0)</f>
        <v>0</v>
      </c>
      <c r="BC61" s="167">
        <f>IF(AZ61=3,G61,0)</f>
        <v>0</v>
      </c>
      <c r="BD61" s="167">
        <f>IF(AZ61=4,G61,0)</f>
        <v>0</v>
      </c>
      <c r="BE61" s="167">
        <f>IF(AZ61=5,G61,0)</f>
        <v>0</v>
      </c>
      <c r="CA61" s="202">
        <v>3</v>
      </c>
      <c r="CB61" s="202">
        <v>9</v>
      </c>
      <c r="CZ61" s="167">
        <v>1.2999999999999999E-4</v>
      </c>
    </row>
    <row r="62" spans="1:104">
      <c r="A62" s="203"/>
      <c r="B62" s="204"/>
      <c r="C62" s="205" t="s">
        <v>111</v>
      </c>
      <c r="D62" s="206"/>
      <c r="E62" s="206"/>
      <c r="F62" s="206"/>
      <c r="G62" s="207"/>
      <c r="L62" s="208" t="s">
        <v>111</v>
      </c>
      <c r="O62" s="195">
        <v>3</v>
      </c>
    </row>
    <row r="63" spans="1:104">
      <c r="A63" s="196">
        <v>21</v>
      </c>
      <c r="B63" s="197" t="s">
        <v>155</v>
      </c>
      <c r="C63" s="198" t="s">
        <v>156</v>
      </c>
      <c r="D63" s="199" t="s">
        <v>94</v>
      </c>
      <c r="E63" s="200">
        <v>33</v>
      </c>
      <c r="F63" s="200">
        <v>0</v>
      </c>
      <c r="G63" s="201">
        <f>E63*F63</f>
        <v>0</v>
      </c>
      <c r="O63" s="195">
        <v>2</v>
      </c>
      <c r="AA63" s="167">
        <v>3</v>
      </c>
      <c r="AB63" s="167">
        <v>9</v>
      </c>
      <c r="AC63" s="167" t="s">
        <v>155</v>
      </c>
      <c r="AZ63" s="167">
        <v>3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202">
        <v>3</v>
      </c>
      <c r="CB63" s="202">
        <v>9</v>
      </c>
      <c r="CZ63" s="167">
        <v>1E-4</v>
      </c>
    </row>
    <row r="64" spans="1:104">
      <c r="A64" s="203"/>
      <c r="B64" s="204"/>
      <c r="C64" s="205" t="s">
        <v>157</v>
      </c>
      <c r="D64" s="206"/>
      <c r="E64" s="206"/>
      <c r="F64" s="206"/>
      <c r="G64" s="207"/>
      <c r="L64" s="208" t="s">
        <v>157</v>
      </c>
      <c r="O64" s="195">
        <v>3</v>
      </c>
    </row>
    <row r="65" spans="1:104">
      <c r="A65" s="203"/>
      <c r="B65" s="204"/>
      <c r="C65" s="205" t="s">
        <v>158</v>
      </c>
      <c r="D65" s="206"/>
      <c r="E65" s="206"/>
      <c r="F65" s="206"/>
      <c r="G65" s="207"/>
      <c r="L65" s="208" t="s">
        <v>158</v>
      </c>
      <c r="O65" s="195">
        <v>3</v>
      </c>
    </row>
    <row r="66" spans="1:104">
      <c r="A66" s="203"/>
      <c r="B66" s="209"/>
      <c r="C66" s="210" t="s">
        <v>159</v>
      </c>
      <c r="D66" s="211"/>
      <c r="E66" s="212">
        <v>16</v>
      </c>
      <c r="F66" s="213"/>
      <c r="G66" s="214"/>
      <c r="M66" s="208" t="s">
        <v>159</v>
      </c>
      <c r="O66" s="195"/>
    </row>
    <row r="67" spans="1:104">
      <c r="A67" s="203"/>
      <c r="B67" s="209"/>
      <c r="C67" s="210" t="s">
        <v>160</v>
      </c>
      <c r="D67" s="211"/>
      <c r="E67" s="212">
        <v>13</v>
      </c>
      <c r="F67" s="213"/>
      <c r="G67" s="214"/>
      <c r="M67" s="208" t="s">
        <v>160</v>
      </c>
      <c r="O67" s="195"/>
    </row>
    <row r="68" spans="1:104">
      <c r="A68" s="203"/>
      <c r="B68" s="209"/>
      <c r="C68" s="210" t="s">
        <v>161</v>
      </c>
      <c r="D68" s="211"/>
      <c r="E68" s="212">
        <v>3</v>
      </c>
      <c r="F68" s="213"/>
      <c r="G68" s="214"/>
      <c r="M68" s="208" t="s">
        <v>161</v>
      </c>
      <c r="O68" s="195"/>
    </row>
    <row r="69" spans="1:104">
      <c r="A69" s="203"/>
      <c r="B69" s="209"/>
      <c r="C69" s="210" t="s">
        <v>162</v>
      </c>
      <c r="D69" s="211"/>
      <c r="E69" s="212">
        <v>1</v>
      </c>
      <c r="F69" s="213"/>
      <c r="G69" s="214"/>
      <c r="M69" s="208" t="s">
        <v>162</v>
      </c>
      <c r="O69" s="195"/>
    </row>
    <row r="70" spans="1:104">
      <c r="A70" s="196">
        <v>22</v>
      </c>
      <c r="B70" s="197" t="s">
        <v>163</v>
      </c>
      <c r="C70" s="198" t="s">
        <v>164</v>
      </c>
      <c r="D70" s="199" t="s">
        <v>94</v>
      </c>
      <c r="E70" s="200">
        <v>1</v>
      </c>
      <c r="F70" s="200">
        <v>0</v>
      </c>
      <c r="G70" s="201">
        <f>E70*F70</f>
        <v>0</v>
      </c>
      <c r="O70" s="195">
        <v>2</v>
      </c>
      <c r="AA70" s="167">
        <v>3</v>
      </c>
      <c r="AB70" s="167">
        <v>9</v>
      </c>
      <c r="AC70" s="167" t="s">
        <v>163</v>
      </c>
      <c r="AZ70" s="167">
        <v>3</v>
      </c>
      <c r="BA70" s="167">
        <f>IF(AZ70=1,G70,0)</f>
        <v>0</v>
      </c>
      <c r="BB70" s="167">
        <f>IF(AZ70=2,G70,0)</f>
        <v>0</v>
      </c>
      <c r="BC70" s="167">
        <f>IF(AZ70=3,G70,0)</f>
        <v>0</v>
      </c>
      <c r="BD70" s="167">
        <f>IF(AZ70=4,G70,0)</f>
        <v>0</v>
      </c>
      <c r="BE70" s="167">
        <f>IF(AZ70=5,G70,0)</f>
        <v>0</v>
      </c>
      <c r="CA70" s="202">
        <v>3</v>
      </c>
      <c r="CB70" s="202">
        <v>9</v>
      </c>
      <c r="CZ70" s="167">
        <v>0.126</v>
      </c>
    </row>
    <row r="71" spans="1:104">
      <c r="A71" s="203"/>
      <c r="B71" s="204"/>
      <c r="C71" s="205" t="s">
        <v>165</v>
      </c>
      <c r="D71" s="206"/>
      <c r="E71" s="206"/>
      <c r="F71" s="206"/>
      <c r="G71" s="207"/>
      <c r="L71" s="208" t="s">
        <v>165</v>
      </c>
      <c r="O71" s="195">
        <v>3</v>
      </c>
    </row>
    <row r="72" spans="1:104">
      <c r="A72" s="215"/>
      <c r="B72" s="216" t="s">
        <v>74</v>
      </c>
      <c r="C72" s="217" t="str">
        <f>CONCATENATE(B16," ",C16)</f>
        <v>M22 Montáž sdělovací a zabezp. techniky</v>
      </c>
      <c r="D72" s="218"/>
      <c r="E72" s="219"/>
      <c r="F72" s="220"/>
      <c r="G72" s="221">
        <f>SUM(G16:G71)</f>
        <v>0</v>
      </c>
      <c r="O72" s="195">
        <v>4</v>
      </c>
      <c r="BA72" s="222">
        <f>SUM(BA16:BA71)</f>
        <v>0</v>
      </c>
      <c r="BB72" s="222">
        <f>SUM(BB16:BB71)</f>
        <v>0</v>
      </c>
      <c r="BC72" s="222">
        <f>SUM(BC16:BC71)</f>
        <v>0</v>
      </c>
      <c r="BD72" s="222">
        <f>SUM(BD16:BD71)</f>
        <v>0</v>
      </c>
      <c r="BE72" s="222">
        <f>SUM(BE16:BE71)</f>
        <v>0</v>
      </c>
    </row>
    <row r="73" spans="1:104">
      <c r="E73" s="167"/>
    </row>
    <row r="74" spans="1:104">
      <c r="E74" s="167"/>
    </row>
    <row r="75" spans="1:104">
      <c r="E75" s="167"/>
    </row>
    <row r="76" spans="1:104">
      <c r="E76" s="167"/>
    </row>
    <row r="77" spans="1:104">
      <c r="E77" s="167"/>
    </row>
    <row r="78" spans="1:104">
      <c r="E78" s="167"/>
    </row>
    <row r="79" spans="1:104">
      <c r="E79" s="167"/>
    </row>
    <row r="80" spans="1:104">
      <c r="E80" s="167"/>
    </row>
    <row r="81" spans="1:7">
      <c r="E81" s="167"/>
    </row>
    <row r="82" spans="1:7">
      <c r="E82" s="167"/>
    </row>
    <row r="83" spans="1:7">
      <c r="E83" s="167"/>
    </row>
    <row r="84" spans="1:7">
      <c r="E84" s="167"/>
    </row>
    <row r="85" spans="1:7">
      <c r="E85" s="167"/>
    </row>
    <row r="86" spans="1:7">
      <c r="E86" s="167"/>
    </row>
    <row r="87" spans="1:7">
      <c r="E87" s="167"/>
    </row>
    <row r="88" spans="1:7">
      <c r="E88" s="167"/>
    </row>
    <row r="89" spans="1:7">
      <c r="E89" s="167"/>
    </row>
    <row r="90" spans="1:7">
      <c r="E90" s="167"/>
    </row>
    <row r="91" spans="1:7">
      <c r="E91" s="167"/>
    </row>
    <row r="92" spans="1:7">
      <c r="E92" s="167"/>
    </row>
    <row r="93" spans="1:7">
      <c r="E93" s="167"/>
    </row>
    <row r="94" spans="1:7">
      <c r="E94" s="167"/>
    </row>
    <row r="95" spans="1:7">
      <c r="E95" s="167"/>
    </row>
    <row r="96" spans="1:7">
      <c r="A96" s="223"/>
      <c r="B96" s="223"/>
      <c r="C96" s="223"/>
      <c r="D96" s="223"/>
      <c r="E96" s="223"/>
      <c r="F96" s="223"/>
      <c r="G96" s="223"/>
    </row>
    <row r="97" spans="1:7">
      <c r="A97" s="223"/>
      <c r="B97" s="223"/>
      <c r="C97" s="223"/>
      <c r="D97" s="223"/>
      <c r="E97" s="223"/>
      <c r="F97" s="223"/>
      <c r="G97" s="223"/>
    </row>
    <row r="98" spans="1:7">
      <c r="A98" s="223"/>
      <c r="B98" s="223"/>
      <c r="C98" s="223"/>
      <c r="D98" s="223"/>
      <c r="E98" s="223"/>
      <c r="F98" s="223"/>
      <c r="G98" s="223"/>
    </row>
    <row r="99" spans="1:7">
      <c r="A99" s="223"/>
      <c r="B99" s="223"/>
      <c r="C99" s="223"/>
      <c r="D99" s="223"/>
      <c r="E99" s="223"/>
      <c r="F99" s="223"/>
      <c r="G99" s="223"/>
    </row>
    <row r="100" spans="1:7">
      <c r="E100" s="167"/>
    </row>
    <row r="101" spans="1:7">
      <c r="E101" s="167"/>
    </row>
    <row r="102" spans="1:7">
      <c r="E102" s="167"/>
    </row>
    <row r="103" spans="1:7">
      <c r="E103" s="167"/>
    </row>
    <row r="104" spans="1:7">
      <c r="E104" s="167"/>
    </row>
    <row r="105" spans="1:7">
      <c r="E105" s="167"/>
    </row>
    <row r="106" spans="1:7">
      <c r="E106" s="167"/>
    </row>
    <row r="107" spans="1:7">
      <c r="E107" s="167"/>
    </row>
    <row r="108" spans="1:7">
      <c r="E108" s="167"/>
    </row>
    <row r="109" spans="1:7">
      <c r="E109" s="167"/>
    </row>
    <row r="110" spans="1:7">
      <c r="E110" s="167"/>
    </row>
    <row r="111" spans="1:7">
      <c r="E111" s="167"/>
    </row>
    <row r="112" spans="1:7">
      <c r="E112" s="167"/>
    </row>
    <row r="113" spans="5:5">
      <c r="E113" s="167"/>
    </row>
    <row r="114" spans="5:5">
      <c r="E114" s="167"/>
    </row>
    <row r="115" spans="5:5">
      <c r="E115" s="167"/>
    </row>
    <row r="116" spans="5:5">
      <c r="E116" s="167"/>
    </row>
    <row r="117" spans="5:5">
      <c r="E117" s="167"/>
    </row>
    <row r="118" spans="5:5">
      <c r="E118" s="167"/>
    </row>
    <row r="119" spans="5:5">
      <c r="E119" s="167"/>
    </row>
    <row r="120" spans="5:5">
      <c r="E120" s="167"/>
    </row>
    <row r="121" spans="5:5">
      <c r="E121" s="167"/>
    </row>
    <row r="122" spans="5:5">
      <c r="E122" s="167"/>
    </row>
    <row r="123" spans="5:5">
      <c r="E123" s="167"/>
    </row>
    <row r="124" spans="5:5">
      <c r="E124" s="167"/>
    </row>
    <row r="125" spans="5:5">
      <c r="E125" s="167"/>
    </row>
    <row r="126" spans="5:5">
      <c r="E126" s="167"/>
    </row>
    <row r="127" spans="5:5">
      <c r="E127" s="167"/>
    </row>
    <row r="128" spans="5:5">
      <c r="E128" s="167"/>
    </row>
    <row r="129" spans="1:7">
      <c r="E129" s="167"/>
    </row>
    <row r="130" spans="1:7">
      <c r="E130" s="167"/>
    </row>
    <row r="131" spans="1:7">
      <c r="A131" s="224"/>
      <c r="B131" s="224"/>
    </row>
    <row r="132" spans="1:7">
      <c r="A132" s="223"/>
      <c r="B132" s="223"/>
      <c r="C132" s="226"/>
      <c r="D132" s="226"/>
      <c r="E132" s="227"/>
      <c r="F132" s="226"/>
      <c r="G132" s="228"/>
    </row>
    <row r="133" spans="1:7">
      <c r="A133" s="229"/>
      <c r="B133" s="229"/>
      <c r="C133" s="223"/>
      <c r="D133" s="223"/>
      <c r="E133" s="230"/>
      <c r="F133" s="223"/>
      <c r="G133" s="223"/>
    </row>
    <row r="134" spans="1:7">
      <c r="A134" s="223"/>
      <c r="B134" s="223"/>
      <c r="C134" s="223"/>
      <c r="D134" s="223"/>
      <c r="E134" s="230"/>
      <c r="F134" s="223"/>
      <c r="G134" s="223"/>
    </row>
    <row r="135" spans="1:7">
      <c r="A135" s="223"/>
      <c r="B135" s="223"/>
      <c r="C135" s="223"/>
      <c r="D135" s="223"/>
      <c r="E135" s="230"/>
      <c r="F135" s="223"/>
      <c r="G135" s="223"/>
    </row>
    <row r="136" spans="1:7">
      <c r="A136" s="223"/>
      <c r="B136" s="223"/>
      <c r="C136" s="223"/>
      <c r="D136" s="223"/>
      <c r="E136" s="230"/>
      <c r="F136" s="223"/>
      <c r="G136" s="223"/>
    </row>
    <row r="137" spans="1:7">
      <c r="A137" s="223"/>
      <c r="B137" s="223"/>
      <c r="C137" s="223"/>
      <c r="D137" s="223"/>
      <c r="E137" s="230"/>
      <c r="F137" s="223"/>
      <c r="G137" s="223"/>
    </row>
    <row r="138" spans="1:7">
      <c r="A138" s="223"/>
      <c r="B138" s="223"/>
      <c r="C138" s="223"/>
      <c r="D138" s="223"/>
      <c r="E138" s="230"/>
      <c r="F138" s="223"/>
      <c r="G138" s="223"/>
    </row>
    <row r="139" spans="1:7">
      <c r="A139" s="223"/>
      <c r="B139" s="223"/>
      <c r="C139" s="223"/>
      <c r="D139" s="223"/>
      <c r="E139" s="230"/>
      <c r="F139" s="223"/>
      <c r="G139" s="223"/>
    </row>
    <row r="140" spans="1:7">
      <c r="A140" s="223"/>
      <c r="B140" s="223"/>
      <c r="C140" s="223"/>
      <c r="D140" s="223"/>
      <c r="E140" s="230"/>
      <c r="F140" s="223"/>
      <c r="G140" s="223"/>
    </row>
    <row r="141" spans="1:7">
      <c r="A141" s="223"/>
      <c r="B141" s="223"/>
      <c r="C141" s="223"/>
      <c r="D141" s="223"/>
      <c r="E141" s="230"/>
      <c r="F141" s="223"/>
      <c r="G141" s="223"/>
    </row>
    <row r="142" spans="1:7">
      <c r="A142" s="223"/>
      <c r="B142" s="223"/>
      <c r="C142" s="223"/>
      <c r="D142" s="223"/>
      <c r="E142" s="230"/>
      <c r="F142" s="223"/>
      <c r="G142" s="223"/>
    </row>
    <row r="143" spans="1:7">
      <c r="A143" s="223"/>
      <c r="B143" s="223"/>
      <c r="C143" s="223"/>
      <c r="D143" s="223"/>
      <c r="E143" s="230"/>
      <c r="F143" s="223"/>
      <c r="G143" s="223"/>
    </row>
    <row r="144" spans="1:7">
      <c r="A144" s="223"/>
      <c r="B144" s="223"/>
      <c r="C144" s="223"/>
      <c r="D144" s="223"/>
      <c r="E144" s="230"/>
      <c r="F144" s="223"/>
      <c r="G144" s="223"/>
    </row>
    <row r="145" spans="1:7">
      <c r="A145" s="223"/>
      <c r="B145" s="223"/>
      <c r="C145" s="223"/>
      <c r="D145" s="223"/>
      <c r="E145" s="230"/>
      <c r="F145" s="223"/>
      <c r="G145" s="223"/>
    </row>
  </sheetData>
  <mergeCells count="42">
    <mergeCell ref="C69:D69"/>
    <mergeCell ref="C71:G71"/>
    <mergeCell ref="C62:G62"/>
    <mergeCell ref="C64:G64"/>
    <mergeCell ref="C65:G65"/>
    <mergeCell ref="C66:D66"/>
    <mergeCell ref="C67:D67"/>
    <mergeCell ref="C68:D68"/>
    <mergeCell ref="C54:G54"/>
    <mergeCell ref="C55:D55"/>
    <mergeCell ref="C56:D56"/>
    <mergeCell ref="C57:D57"/>
    <mergeCell ref="C58:D58"/>
    <mergeCell ref="C59:D59"/>
    <mergeCell ref="C43:G43"/>
    <mergeCell ref="C44:G44"/>
    <mergeCell ref="C46:G46"/>
    <mergeCell ref="C48:G48"/>
    <mergeCell ref="C50:D50"/>
    <mergeCell ref="C51:D51"/>
    <mergeCell ref="C33:D33"/>
    <mergeCell ref="C35:G35"/>
    <mergeCell ref="C36:G36"/>
    <mergeCell ref="C38:G38"/>
    <mergeCell ref="C40:G40"/>
    <mergeCell ref="C41:G41"/>
    <mergeCell ref="C25:D25"/>
    <mergeCell ref="C26:D26"/>
    <mergeCell ref="C27:D27"/>
    <mergeCell ref="C30:G30"/>
    <mergeCell ref="C31:G31"/>
    <mergeCell ref="C32:D32"/>
    <mergeCell ref="C13:G13"/>
    <mergeCell ref="C18:D18"/>
    <mergeCell ref="C19:D19"/>
    <mergeCell ref="C21:G21"/>
    <mergeCell ref="C23:G23"/>
    <mergeCell ref="C24:D24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2021-01-09T11:08:02Z</dcterms:created>
  <dcterms:modified xsi:type="dcterms:W3CDTF">2021-01-09T11:08:39Z</dcterms:modified>
</cp:coreProperties>
</file>